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405" windowWidth="14805" windowHeight="7710" activeTab="2"/>
  </bookViews>
  <sheets>
    <sheet name="Форма 1" sheetId="1" r:id="rId1"/>
    <sheet name="Форма 4" sheetId="2" r:id="rId2"/>
    <sheet name="Форма 5 " sheetId="5" r:id="rId3"/>
  </sheets>
  <definedNames>
    <definedName name="_xlnm.Print_Area" localSheetId="0">'Форма 1'!$A$1:$P$32</definedName>
  </definedNames>
  <calcPr calcId="152511" iterate="1"/>
</workbook>
</file>

<file path=xl/calcChain.xml><?xml version="1.0" encoding="utf-8"?>
<calcChain xmlns="http://schemas.openxmlformats.org/spreadsheetml/2006/main">
  <c r="H26" i="5" l="1"/>
  <c r="I26" i="5" s="1"/>
  <c r="I49" i="5"/>
  <c r="I48" i="5"/>
  <c r="I46" i="5"/>
  <c r="I45" i="5"/>
  <c r="I44" i="5"/>
  <c r="I43" i="5"/>
  <c r="I42" i="5"/>
  <c r="I40" i="5"/>
  <c r="I39" i="5"/>
  <c r="I38" i="5"/>
  <c r="I37" i="5"/>
  <c r="I36" i="5"/>
  <c r="I35" i="5"/>
  <c r="I34" i="5"/>
  <c r="I27" i="5"/>
  <c r="I24" i="5"/>
  <c r="I22" i="5"/>
  <c r="I21" i="5"/>
  <c r="I18" i="5"/>
  <c r="I16" i="5"/>
  <c r="I17" i="5"/>
  <c r="I15" i="5"/>
  <c r="I13" i="5"/>
  <c r="I12" i="5"/>
  <c r="I11" i="5"/>
  <c r="N32" i="1" l="1"/>
  <c r="N30" i="1" s="1"/>
  <c r="N29" i="1" s="1"/>
  <c r="N24" i="1"/>
  <c r="N23" i="1"/>
  <c r="N15" i="1"/>
  <c r="N13" i="1" s="1"/>
  <c r="N12" i="1" s="1"/>
  <c r="M24" i="1"/>
  <c r="M23" i="1"/>
  <c r="M22" i="1"/>
  <c r="M21" i="1" s="1"/>
  <c r="M27" i="1"/>
  <c r="M30" i="1"/>
  <c r="M29" i="1" s="1"/>
  <c r="L30" i="1"/>
  <c r="L29" i="1" s="1"/>
  <c r="L22" i="1"/>
  <c r="L21" i="1" s="1"/>
  <c r="M19" i="1"/>
  <c r="N19" i="1"/>
  <c r="L19" i="1"/>
  <c r="M13" i="1"/>
  <c r="M12" i="1" s="1"/>
  <c r="L13" i="1"/>
  <c r="L12" i="1" s="1"/>
  <c r="M17" i="1"/>
  <c r="N17" i="1"/>
  <c r="P17" i="1" s="1"/>
  <c r="L17" i="1"/>
  <c r="M11" i="1" l="1"/>
  <c r="P29" i="1"/>
  <c r="L11" i="1"/>
  <c r="L10" i="1" s="1"/>
  <c r="O17" i="1"/>
  <c r="O32" i="1"/>
  <c r="O29" i="1"/>
  <c r="P12" i="1"/>
  <c r="N22" i="1"/>
  <c r="N21" i="1" s="1"/>
  <c r="M10" i="1"/>
  <c r="R22" i="1"/>
  <c r="P32" i="1"/>
  <c r="P31" i="1"/>
  <c r="O31" i="1"/>
  <c r="P30" i="1"/>
  <c r="O30" i="1"/>
  <c r="P26" i="1"/>
  <c r="O27" i="1"/>
  <c r="P27" i="1"/>
  <c r="O23" i="1"/>
  <c r="P23" i="1"/>
  <c r="O24" i="1"/>
  <c r="P24" i="1"/>
  <c r="O25" i="1"/>
  <c r="P25" i="1"/>
  <c r="P19" i="1"/>
  <c r="O18" i="1"/>
  <c r="P18" i="1"/>
  <c r="P20" i="1"/>
  <c r="P15" i="1"/>
  <c r="P14" i="1"/>
  <c r="P13" i="1"/>
  <c r="N11" i="1" l="1"/>
  <c r="N10" i="1" s="1"/>
  <c r="O21" i="1"/>
  <c r="O22" i="1"/>
  <c r="P21" i="1"/>
  <c r="P22" i="1"/>
  <c r="P11" i="1"/>
  <c r="O11" i="1"/>
  <c r="P10" i="1" l="1"/>
  <c r="O10" i="1"/>
</calcChain>
</file>

<file path=xl/sharedStrings.xml><?xml version="1.0" encoding="utf-8"?>
<sst xmlns="http://schemas.openxmlformats.org/spreadsheetml/2006/main" count="214" uniqueCount="137">
  <si>
    <t>Форма 1</t>
  </si>
  <si>
    <t>Код аналитической программной классификации</t>
  </si>
  <si>
    <t>Наименование государственной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</si>
  <si>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</si>
  <si>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</si>
  <si>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Удмуртской Республики, тыс. рублей</t>
  </si>
  <si>
    <t>Кассовые расходы, в %</t>
  </si>
  <si>
    <t>ГП</t>
  </si>
  <si>
    <t>Пп</t>
  </si>
  <si>
    <t>ОМ</t>
  </si>
  <si>
    <t>М</t>
  </si>
  <si>
    <t>Код главы</t>
  </si>
  <si>
    <t>Рз</t>
  </si>
  <si>
    <t>Пр</t>
  </si>
  <si>
    <t>ЦС</t>
  </si>
  <si>
    <t>ВР</t>
  </si>
  <si>
    <t>сводная бюджетная роспись, план на 1 январь отчетного года</t>
  </si>
  <si>
    <t>сводная бюджетная роспись на отчетную дату</t>
  </si>
  <si>
    <t>кассовое исполнение на отчетную дату</t>
  </si>
  <si>
    <t>к плану на 1 января отчетного года</t>
  </si>
  <si>
    <t>к плану на отчетную дату</t>
  </si>
  <si>
    <t xml:space="preserve">«Развитие промышленности и потребительского рынка» </t>
  </si>
  <si>
    <t>всего</t>
  </si>
  <si>
    <t>Министерство промышленности и торговли Удмуртской Республики</t>
  </si>
  <si>
    <t>Подпрограмма «Развитие обрабатывающих производств»</t>
  </si>
  <si>
    <t>151Т100000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</si>
  <si>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</si>
  <si>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-</t>
  </si>
  <si>
    <t>Субсидии некоммерческим организациям(за исключением государственных (муниципальных) учреждений)</t>
  </si>
  <si>
    <t>Подпрограмма «Сохранение и создание рабочих мест для инвалидов в организациях Общероссийской общественной организации инвалидов «Всероссийское ордена Трудового Красного Знамени общество слепых», расположенных на территории Удмуртской Республики»</t>
  </si>
  <si>
    <t>Подпрограмма «Развитие промышленного сектора и трудовая адаптация осужденных в учреждениях уголовно-исполнительной системы, расположенных на территории Удмуртской Республики»</t>
  </si>
  <si>
    <t>Подпрограмма «Создание условий для реализации государственной программы»</t>
  </si>
  <si>
    <t xml:space="preserve">Фонд оплаты труда государственных (муниципальных) органов </t>
  </si>
  <si>
    <t>Иные виды выплат по  взносам обязательного социального страхования</t>
  </si>
  <si>
    <t>Иные выплаты персоналу государственных (муниципальных) органов, за исключением фонда оплаты труда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</si>
  <si>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</si>
  <si>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 для государственных (муниципальных) нужд</t>
  </si>
  <si>
    <t>Уплата прочих налогов, сборов и иных платежей</t>
  </si>
  <si>
    <t>Подпрограмма «Развитие инновационного территориального кластера «Удмуртский машиностроительный кластер»</t>
  </si>
  <si>
    <t>156L200000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</si>
  <si>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 услуг</t>
  </si>
  <si>
    <t>1510400000
1511200000
151Е100000</t>
  </si>
  <si>
    <t>810
630
810</t>
  </si>
  <si>
    <t>1510400000
1511200000
151Т100000</t>
  </si>
  <si>
    <t>1550100000
1551000000</t>
  </si>
  <si>
    <t xml:space="preserve">120
240
320
850 </t>
  </si>
  <si>
    <t>1550100000
1550100000</t>
  </si>
  <si>
    <t>120
240
320
850</t>
  </si>
  <si>
    <t>1560100000
156L200000</t>
  </si>
  <si>
    <r>
      <t xml:space="preserve">наименование государственной программы </t>
    </r>
    <r>
      <rPr>
        <b/>
        <sz val="12"/>
        <color theme="1"/>
        <rFont val="Times New Roman"/>
        <family val="1"/>
        <charset val="204"/>
      </rPr>
      <t>"Развитие промышленности и потребительского рынка"</t>
    </r>
  </si>
  <si>
    <r>
      <t xml:space="preserve">ответственный исполнитель </t>
    </r>
    <r>
      <rPr>
        <b/>
        <sz val="12"/>
        <color theme="1"/>
        <rFont val="Times New Roman"/>
        <family val="1"/>
        <charset val="204"/>
      </rPr>
      <t>Министерство промышленности и торговли Удмуртской Республики</t>
    </r>
  </si>
  <si>
    <t>Отчет об использовании бюджетных ассигнований бюджета Удмуртской Республики на реализацию государственной программы 
по состоянию на 30.06.2020</t>
  </si>
  <si>
    <t>Форма 4</t>
  </si>
  <si>
    <r>
      <rPr>
        <sz val="12"/>
        <color theme="1"/>
        <rFont val="Times New Roman"/>
        <family val="1"/>
        <charset val="204"/>
      </rPr>
      <t>наименование государственной программы</t>
    </r>
    <r>
      <rPr>
        <b/>
        <sz val="12"/>
        <color theme="1"/>
        <rFont val="Times New Roman"/>
        <family val="1"/>
        <charset val="204"/>
      </rPr>
      <t xml:space="preserve"> "Развитие промышленности и потребительского рынка"</t>
    </r>
  </si>
  <si>
    <t>Наименование государственной услуги (работы)</t>
  </si>
  <si>
    <t>Наименование показателя, характеризующего объем государственной услуги (работы)</t>
  </si>
  <si>
    <t>Единица измерения объема государственной услуги (работы)</t>
  </si>
  <si>
    <t>Значение показателя объема государственной услуги (работы)</t>
  </si>
  <si>
    <t>Расходы бюджета Удмуртской Республики на оказание государственной услуги (выполнение работы), тыс. рублей</t>
  </si>
  <si>
    <t>план</t>
  </si>
  <si>
    <t>факт</t>
  </si>
  <si>
    <t>сводная бюджетная роспись на 1 января отчетного года</t>
  </si>
  <si>
    <t>кассовое исполнение</t>
  </si>
  <si>
    <t>Государственные задания на оказание государственных услуг, выполнение государственных работ государственными учреждениями Удмуртской Республики в рамках государственной программы не формируются</t>
  </si>
  <si>
    <t>Отчет о выполнении сводных показателей государственных заданий на создание государственных услуг, выполнение государственных работ государственных учреждений Удмуртской Республики по государственной программе
по состоянию на 30.06.2020</t>
  </si>
  <si>
    <t>Форма 5</t>
  </si>
  <si>
    <r>
      <rPr>
        <sz val="12"/>
        <color theme="1"/>
        <rFont val="Times New Roman"/>
        <family val="1"/>
        <charset val="204"/>
      </rPr>
      <t>ответственный исполнитель</t>
    </r>
    <r>
      <rPr>
        <b/>
        <sz val="12"/>
        <color theme="1"/>
        <rFont val="Times New Roman"/>
        <family val="1"/>
        <charset val="204"/>
      </rPr>
      <t xml:space="preserve"> Министерство промышленности и потребительского рынка</t>
    </r>
  </si>
  <si>
    <t>№ п/п</t>
  </si>
  <si>
    <t>Наименование целевого показателя (индикатора)</t>
  </si>
  <si>
    <t>Единица измерения</t>
  </si>
  <si>
    <t xml:space="preserve">Значение целевого показателя (индикатора), в году предшествующему отчетному </t>
  </si>
  <si>
    <t>Значение целевых показателей (индикаторов)</t>
  </si>
  <si>
    <t xml:space="preserve">Выполнение, </t>
  </si>
  <si>
    <t>Обоснование отклонений значений целевого показателя (индикатора) на конец отчетного года</t>
  </si>
  <si>
    <t>план на текущий год</t>
  </si>
  <si>
    <t>% (п/п)</t>
  </si>
  <si>
    <t> Государственная программа «Развитие промышленности и потребительского рынка»</t>
  </si>
  <si>
    <t>Индекс промышленного производства по разделу В – «Добыча полезных ископаемых»</t>
  </si>
  <si>
    <t>% к предыдущему году</t>
  </si>
  <si>
    <t>Индекс промышленного производства по разделу С – «Обрабатывающие производства»</t>
  </si>
  <si>
    <t> 0</t>
  </si>
  <si>
    <t xml:space="preserve">Индекс фактического объема розничного товарооборота (во всех каналах реализации) по разделу G – «Торговля оптовая и розничная; ремонт автотранспортных средств и мотоциклов»  </t>
  </si>
  <si>
    <t> Подпрограмма «Развитие обрабатывающих производств»</t>
  </si>
  <si>
    <t xml:space="preserve">Темп роста объемов отгруженных товаров собственного производства предприятий обрабатывающих производств </t>
  </si>
  <si>
    <t xml:space="preserve">Темп роста среднемесячной заработной платы предприятий обрабатывающих производств </t>
  </si>
  <si>
    <t xml:space="preserve">Темп роста производительности труда </t>
  </si>
  <si>
    <t>Объем экспорта конкурентоспособной промышленной продукции</t>
  </si>
  <si>
    <t>млн. дол. США</t>
  </si>
  <si>
    <t>млн. руб.</t>
  </si>
  <si>
    <t>Подпрограмма «Сохранение и создание рабочих мест для инвалидов в организациях, созданных общественными объединениями инвалидов и осуществляющих производственную деятельность в Удмуртской Республике»</t>
  </si>
  <si>
    <t>Удельный вес численности работающих инвалидов в организациях, получающих государственную поддержку</t>
  </si>
  <si>
    <t>%</t>
  </si>
  <si>
    <t xml:space="preserve">Темп роста объема отгруженных товаров, работ, услуг </t>
  </si>
  <si>
    <t>Подпрограмма «Развитие нефтедобывающей отрасли»</t>
  </si>
  <si>
    <t xml:space="preserve">Объём добычи нефти </t>
  </si>
  <si>
    <t>тыс. тонн</t>
  </si>
  <si>
    <t>единиц</t>
  </si>
  <si>
    <t>Уровень выполнения значений целевых показателей (индикаторов) государственной программы</t>
  </si>
  <si>
    <t>Доля заявителей, удовлетворенных качеством предоставления государственных услуг исполнительным органом государственной власти УР, от общего числа заявителей, обратившихся за получением государственных услуг</t>
  </si>
  <si>
    <t>Среднее число обращений представителей бизнес-сообщества в исполнительный орган государственной власти УР для получения одной государственной услуги, связанной со сферой предпринимательской деятельности</t>
  </si>
  <si>
    <t>не более 2</t>
  </si>
  <si>
    <t xml:space="preserve">Время ожидания в очереди при обращении заявителя в исполнительный орган государственной власти УР для получения государственных услуг </t>
  </si>
  <si>
    <t>минута</t>
  </si>
  <si>
    <t>не более 15</t>
  </si>
  <si>
    <t>Численность работников организаций-участников Кластера, прошедших профессиональную переподготовку и повышение квалификации по программам дополнительного образования в АО «Управляющая компания «Удмуртский машиностроительный кластер»</t>
  </si>
  <si>
    <t>человек, на конец года</t>
  </si>
  <si>
    <t xml:space="preserve">Рост объема отгруженной организациями-участниками Кластера </t>
  </si>
  <si>
    <t>в % к предыдущему году</t>
  </si>
  <si>
    <t>Рост совокупной выручки организаций-участников от продаж продукции на внешнем рынке</t>
  </si>
  <si>
    <t>Количество обученных сотрудников предприятий - участников в рамках реализации мероприятий повышения производительности труда под федеральным управлением (с ФЦК)</t>
  </si>
  <si>
    <t>человек, нарастающим итогом</t>
  </si>
  <si>
    <t>Количество обученных сотрудников предприятий-участников в рамках реализации мероприятий повышения производительности труда под рнгиональным управлением (с РЦК)</t>
  </si>
  <si>
    <t>Количество обученных сотрудников предприятий - участников в рамках реализации мероприятий по повышению производительности труда самостоятельно</t>
  </si>
  <si>
    <t>Количество предприятий - участников, внедряющих мероприятия национального проекта под федеральным управлением (с ФЦК)</t>
  </si>
  <si>
    <t>единиц, нарастающим итогом</t>
  </si>
  <si>
    <t>Количество предприятий - участников, внедряющих мероприятия национального проекта под региональным управлением (с РЦК)</t>
  </si>
  <si>
    <t>Количество предприятий - участников, внедряющих мероприятия национального проекта самостоятельно</t>
  </si>
  <si>
    <t>Доля предприятий от общего числа предприятий, вовлеченных в национальный проект, на которых прирост производительности труда соответствует целевым показателям</t>
  </si>
  <si>
    <t>Подпрограмма «Развитие потребительского рынка в Удмуртской Республике»</t>
  </si>
  <si>
    <t>Розничный товарооборот (во всех каналах реализации) в Удмуртской Республике</t>
  </si>
  <si>
    <t>Объем производства алкогольной продукции в Удмуртской Республике</t>
  </si>
  <si>
    <t>тыс. дкл.</t>
  </si>
  <si>
    <t>Объем производства этилового спирта в Удмуртской Республике</t>
  </si>
  <si>
    <t>Объем производства пива в Удмуртской Республике</t>
  </si>
  <si>
    <t>Соблюдение нормативов минимальной обеспеченности населения Удмуртской Республики площадью стационарных торговых объектов</t>
  </si>
  <si>
    <t>кв. метров на 1000 человек</t>
  </si>
  <si>
    <t>Подпрограмма «Защита прав потребителей в Удмуртской Республике»</t>
  </si>
  <si>
    <t xml:space="preserve">Повышение уровня информированности населения (количество публикаций)  </t>
  </si>
  <si>
    <t xml:space="preserve">Проведение контрольных мероприятий в социально- значимых сферах потребительского рынка   </t>
  </si>
  <si>
    <t>Отчет о достигнутых значениях целевых показателей (индикаторов) государственной программы
по состоянию на 30.06.2020</t>
  </si>
  <si>
    <t>значение за 1 полугодие 2020 года</t>
  </si>
  <si>
    <t>н/д</t>
  </si>
  <si>
    <t xml:space="preserve">н/д </t>
  </si>
  <si>
    <t xml:space="preserve">Информацию готовит Минэкономразвития России, ФНС России ежегодно 1 ноября (по распоряжению Правительства РФ от 06.05.2008 № 671-р "Об утверждении Федерального плана статистических работ") </t>
  </si>
  <si>
    <t>Информация предоставляется по окончанию года</t>
  </si>
  <si>
    <t>Объем инвестиций в организациях получающих государтсвенную поддеожку</t>
  </si>
  <si>
    <t>Из 31 показателей государственной прогаммы в расчете:
не учтены 5 показателей в связи отсутствием фактически данных;
по 9 показателям степень достижения каждого принята единице;
по 17 показателям плановые значения не достигнуты 
(0,976+0,951+0,903+0,798+0,949+0,777+0,296+0,886+0,478+0,875+0,455+0,414+0,472+0,556+0,511+0,703+0,375+9)/26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</si>
</sst>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center"/>
    </xf>
    <xf numFmtId="165" fontId="3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0" fillId="0" borderId="0" xfId="0" applyNumberFormat="1"/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justify" vertical="center"/>
    </xf>
    <xf numFmtId="0" fontId="6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36"/>
  <sheetViews>
    <sheetView view="pageBreakPreview" topLeftCell="A13" zoomScale="90" zoomScaleNormal="100" zoomScaleSheetLayoutView="90" workbookViewId="0">
      <selection activeCell="O10" sqref="O10"/>
    </sheetView>
  </sheetViews>
  <sheetFormatPr defaultRowHeight="15" x14ac:dyDescent="0.25"/>
  <cols>
    <col min="1" max="1" width="6.28515625" customWidth="1"/>
    <col min="2" max="2" width="5.42578125" customWidth="1"/>
    <col min="3" max="3" width="6" customWidth="1"/>
    <col min="4" max="4" width="4.85546875" customWidth="1"/>
    <col min="5" max="5" width="30.140625" customWidth="1"/>
    <col min="6" max="6" width="21.28515625" customWidth="1"/>
    <col min="7" max="7" width="6.85546875" customWidth="1"/>
    <col min="8" max="8" width="6.28515625" customWidth="1"/>
    <col min="9" max="9" width="5.7109375" customWidth="1"/>
    <col min="10" max="10" width="18.28515625" customWidth="1"/>
    <col min="12" max="12" width="10.7109375" customWidth="1"/>
    <col min="13" max="13" width="13" customWidth="1"/>
    <col min="14" max="14" width="11.42578125" customWidth="1"/>
    <col min="15" max="16" width="11" customWidth="1"/>
  </cols>
  <sheetData>
    <row r="1" spans="1:16" ht="15.75" x14ac:dyDescent="0.25">
      <c r="E1" s="1"/>
      <c r="F1" s="1"/>
      <c r="G1" s="1"/>
      <c r="H1" s="1"/>
      <c r="I1" s="1"/>
      <c r="J1" s="1"/>
      <c r="K1" s="1"/>
      <c r="L1" s="1"/>
      <c r="M1" s="1"/>
      <c r="N1" s="1"/>
      <c r="O1" s="50" t="s">
        <v>0</v>
      </c>
      <c r="P1" s="50"/>
    </row>
    <row r="2" spans="1:16" ht="15.75" x14ac:dyDescent="0.25">
      <c r="E2" s="1"/>
      <c r="F2" s="1"/>
      <c r="G2" s="1"/>
      <c r="H2" s="1"/>
      <c r="I2" s="1"/>
      <c r="J2" s="1"/>
      <c r="K2" s="1"/>
      <c r="L2" s="1"/>
      <c r="M2" s="1"/>
      <c r="N2" s="1"/>
      <c r="O2" s="12"/>
      <c r="P2" s="12"/>
    </row>
    <row r="3" spans="1:16" ht="15" customHeight="1" x14ac:dyDescent="0.25">
      <c r="D3" s="48" t="s">
        <v>51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1"/>
      <c r="P3" s="1"/>
    </row>
    <row r="4" spans="1:16" ht="15.75" x14ac:dyDescent="0.25"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1"/>
      <c r="P4" s="1"/>
    </row>
    <row r="5" spans="1:16" ht="15.75" x14ac:dyDescent="0.25">
      <c r="E5" s="51" t="s">
        <v>49</v>
      </c>
      <c r="F5" s="51"/>
      <c r="G5" s="51"/>
      <c r="H5" s="51"/>
      <c r="I5" s="51"/>
      <c r="J5" s="51"/>
      <c r="K5" s="51"/>
      <c r="L5" s="51"/>
      <c r="M5" s="51"/>
      <c r="N5" s="51"/>
      <c r="O5" s="1"/>
      <c r="P5" s="1"/>
    </row>
    <row r="6" spans="1:16" ht="15.75" x14ac:dyDescent="0.25">
      <c r="E6" s="50" t="s">
        <v>50</v>
      </c>
      <c r="F6" s="50"/>
      <c r="G6" s="50"/>
      <c r="H6" s="50"/>
      <c r="I6" s="50"/>
      <c r="J6" s="50"/>
      <c r="K6" s="50"/>
      <c r="L6" s="50"/>
      <c r="M6" s="50"/>
      <c r="N6" s="50"/>
      <c r="O6" s="1"/>
      <c r="P6" s="1"/>
    </row>
    <row r="7" spans="1:16" x14ac:dyDescent="0.25"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1:16" ht="117.75" customHeight="1" x14ac:dyDescent="0.25">
      <c r="A8" s="52" t="s">
        <v>1</v>
      </c>
      <c r="B8" s="52"/>
      <c r="C8" s="52"/>
      <c r="D8" s="52"/>
      <c r="E8" s="52" t="s">
        <v>2</v>
      </c>
      <c r="F8" s="52" t="s">
        <v>3</v>
      </c>
      <c r="G8" s="52" t="s">
        <v>4</v>
      </c>
      <c r="H8" s="52"/>
      <c r="I8" s="52"/>
      <c r="J8" s="52"/>
      <c r="K8" s="52"/>
      <c r="L8" s="52" t="s">
        <v>5</v>
      </c>
      <c r="M8" s="52"/>
      <c r="N8" s="52"/>
      <c r="O8" s="52" t="s">
        <v>6</v>
      </c>
      <c r="P8" s="52"/>
    </row>
    <row r="9" spans="1:16" ht="89.25" x14ac:dyDescent="0.25">
      <c r="A9" s="6" t="s">
        <v>7</v>
      </c>
      <c r="B9" s="5" t="s">
        <v>8</v>
      </c>
      <c r="C9" s="6" t="s">
        <v>9</v>
      </c>
      <c r="D9" s="6" t="s">
        <v>10</v>
      </c>
      <c r="E9" s="52"/>
      <c r="F9" s="52"/>
      <c r="G9" s="6" t="s">
        <v>11</v>
      </c>
      <c r="H9" s="6" t="s">
        <v>12</v>
      </c>
      <c r="I9" s="6" t="s">
        <v>13</v>
      </c>
      <c r="J9" s="6" t="s">
        <v>14</v>
      </c>
      <c r="K9" s="6" t="s">
        <v>15</v>
      </c>
      <c r="L9" s="6" t="s">
        <v>16</v>
      </c>
      <c r="M9" s="6" t="s">
        <v>17</v>
      </c>
      <c r="N9" s="6" t="s">
        <v>18</v>
      </c>
      <c r="O9" s="6" t="s">
        <v>19</v>
      </c>
      <c r="P9" s="6" t="s">
        <v>20</v>
      </c>
    </row>
    <row r="10" spans="1:16" x14ac:dyDescent="0.25">
      <c r="A10" s="55">
        <v>15</v>
      </c>
      <c r="B10" s="55"/>
      <c r="C10" s="55"/>
      <c r="D10" s="55"/>
      <c r="E10" s="53" t="s">
        <v>21</v>
      </c>
      <c r="F10" s="7" t="s">
        <v>22</v>
      </c>
      <c r="G10" s="8">
        <v>842</v>
      </c>
      <c r="H10" s="8"/>
      <c r="I10" s="8"/>
      <c r="J10" s="9">
        <v>1500000000</v>
      </c>
      <c r="K10" s="8"/>
      <c r="L10" s="13">
        <f>L11</f>
        <v>75688.2</v>
      </c>
      <c r="M10" s="13">
        <f t="shared" ref="M10:N10" si="0">M11</f>
        <v>418763.2</v>
      </c>
      <c r="N10" s="13">
        <f t="shared" si="0"/>
        <v>381064.60000000003</v>
      </c>
      <c r="O10" s="42">
        <f>N10/L10*100</f>
        <v>503.46632632299355</v>
      </c>
      <c r="P10" s="42">
        <f>N10/M10*100</f>
        <v>90.997633029836436</v>
      </c>
    </row>
    <row r="11" spans="1:16" ht="57.75" customHeight="1" x14ac:dyDescent="0.25">
      <c r="A11" s="55"/>
      <c r="B11" s="55"/>
      <c r="C11" s="55"/>
      <c r="D11" s="55"/>
      <c r="E11" s="53"/>
      <c r="F11" s="5" t="s">
        <v>23</v>
      </c>
      <c r="G11" s="6">
        <v>842</v>
      </c>
      <c r="H11" s="6"/>
      <c r="I11" s="6"/>
      <c r="J11" s="10">
        <v>1500000000</v>
      </c>
      <c r="K11" s="8"/>
      <c r="L11" s="14">
        <f>L12+L17+L21+L29</f>
        <v>75688.2</v>
      </c>
      <c r="M11" s="14">
        <f>M12+M17+M19+M21+M29</f>
        <v>418763.2</v>
      </c>
      <c r="N11" s="14">
        <f>N12+N17+N19+N21+N29</f>
        <v>381064.60000000003</v>
      </c>
      <c r="O11" s="43">
        <f>N11/L11*100</f>
        <v>503.46632632299355</v>
      </c>
      <c r="P11" s="43">
        <f>N11/M11*100</f>
        <v>90.997633029836436</v>
      </c>
    </row>
    <row r="12" spans="1:16" ht="38.25" x14ac:dyDescent="0.25">
      <c r="A12" s="54">
        <v>15</v>
      </c>
      <c r="B12" s="54">
        <v>1</v>
      </c>
      <c r="C12" s="54"/>
      <c r="D12" s="54"/>
      <c r="E12" s="49" t="s">
        <v>24</v>
      </c>
      <c r="F12" s="7" t="s">
        <v>22</v>
      </c>
      <c r="G12" s="7">
        <v>842</v>
      </c>
      <c r="H12" s="8">
        <v>4</v>
      </c>
      <c r="I12" s="8">
        <v>12</v>
      </c>
      <c r="J12" s="8" t="s">
        <v>41</v>
      </c>
      <c r="K12" s="8" t="s">
        <v>42</v>
      </c>
      <c r="L12" s="13">
        <f>L13</f>
        <v>0</v>
      </c>
      <c r="M12" s="13">
        <f t="shared" ref="M12:N12" si="1">M13</f>
        <v>321000</v>
      </c>
      <c r="N12" s="13">
        <f t="shared" si="1"/>
        <v>316500</v>
      </c>
      <c r="O12" s="42" t="s">
        <v>27</v>
      </c>
      <c r="P12" s="42">
        <f>N12/M12*100</f>
        <v>98.598130841121502</v>
      </c>
    </row>
    <row r="13" spans="1:16" ht="49.5" customHeight="1" x14ac:dyDescent="0.25">
      <c r="A13" s="54"/>
      <c r="B13" s="54"/>
      <c r="C13" s="54"/>
      <c r="D13" s="54"/>
      <c r="E13" s="49"/>
      <c r="F13" s="5" t="s">
        <v>23</v>
      </c>
      <c r="G13" s="5">
        <v>842</v>
      </c>
      <c r="H13" s="6">
        <v>4</v>
      </c>
      <c r="I13" s="6">
        <v>12</v>
      </c>
      <c r="J13" s="6" t="s">
        <v>43</v>
      </c>
      <c r="K13" s="6" t="s">
        <v>42</v>
      </c>
      <c r="L13" s="14">
        <f>L14+L15+L16</f>
        <v>0</v>
      </c>
      <c r="M13" s="14">
        <f t="shared" ref="M13:N13" si="2">M14+M15+M16</f>
        <v>321000</v>
      </c>
      <c r="N13" s="14">
        <f t="shared" si="2"/>
        <v>316500</v>
      </c>
      <c r="O13" s="43" t="s">
        <v>27</v>
      </c>
      <c r="P13" s="43">
        <f>N13/M13*100</f>
        <v>98.598130841121502</v>
      </c>
    </row>
    <row r="14" spans="1:16" ht="85.5" customHeight="1" x14ac:dyDescent="0.25">
      <c r="A14" s="3">
        <v>15</v>
      </c>
      <c r="B14" s="3">
        <v>1</v>
      </c>
      <c r="C14" s="3">
        <v>1</v>
      </c>
      <c r="D14" s="3"/>
      <c r="E14" s="4" t="s">
        <v>26</v>
      </c>
      <c r="F14" s="5" t="s">
        <v>23</v>
      </c>
      <c r="G14" s="5">
        <v>842</v>
      </c>
      <c r="H14" s="6">
        <v>4</v>
      </c>
      <c r="I14" s="6">
        <v>12</v>
      </c>
      <c r="J14" s="6">
        <v>1510400000</v>
      </c>
      <c r="K14" s="6">
        <v>810</v>
      </c>
      <c r="L14" s="14">
        <v>0</v>
      </c>
      <c r="M14" s="14">
        <v>1000</v>
      </c>
      <c r="N14" s="14">
        <v>0</v>
      </c>
      <c r="O14" s="43" t="s">
        <v>27</v>
      </c>
      <c r="P14" s="43">
        <f t="shared" ref="P14" si="3">N14/M14*100</f>
        <v>0</v>
      </c>
    </row>
    <row r="15" spans="1:16" ht="51" customHeight="1" x14ac:dyDescent="0.25">
      <c r="A15" s="3">
        <v>15</v>
      </c>
      <c r="B15" s="3">
        <v>1</v>
      </c>
      <c r="C15" s="3">
        <v>1</v>
      </c>
      <c r="D15" s="3"/>
      <c r="E15" s="4" t="s">
        <v>28</v>
      </c>
      <c r="F15" s="5" t="s">
        <v>23</v>
      </c>
      <c r="G15" s="5">
        <v>842</v>
      </c>
      <c r="H15" s="6">
        <v>4</v>
      </c>
      <c r="I15" s="6">
        <v>12</v>
      </c>
      <c r="J15" s="6">
        <v>1511200000</v>
      </c>
      <c r="K15" s="6">
        <v>630</v>
      </c>
      <c r="L15" s="14">
        <v>0</v>
      </c>
      <c r="M15" s="14">
        <v>320000</v>
      </c>
      <c r="N15" s="14">
        <f>16500+110000+190000</f>
        <v>316500</v>
      </c>
      <c r="O15" s="43" t="s">
        <v>27</v>
      </c>
      <c r="P15" s="43">
        <f t="shared" ref="P15" si="4">N15/M15*100</f>
        <v>98.90625</v>
      </c>
    </row>
    <row r="16" spans="1:16" ht="76.5" x14ac:dyDescent="0.25">
      <c r="A16" s="3">
        <v>15</v>
      </c>
      <c r="B16" s="3">
        <v>1</v>
      </c>
      <c r="C16" s="3">
        <v>1</v>
      </c>
      <c r="D16" s="3"/>
      <c r="E16" s="4" t="s">
        <v>26</v>
      </c>
      <c r="F16" s="5" t="s">
        <v>23</v>
      </c>
      <c r="G16" s="5">
        <v>842</v>
      </c>
      <c r="H16" s="6">
        <v>4</v>
      </c>
      <c r="I16" s="6">
        <v>12</v>
      </c>
      <c r="J16" s="6" t="s">
        <v>25</v>
      </c>
      <c r="K16" s="6">
        <v>810</v>
      </c>
      <c r="L16" s="14">
        <v>0</v>
      </c>
      <c r="M16" s="14">
        <v>0</v>
      </c>
      <c r="N16" s="14">
        <v>0</v>
      </c>
      <c r="O16" s="43" t="s">
        <v>27</v>
      </c>
      <c r="P16" s="43" t="s">
        <v>27</v>
      </c>
    </row>
    <row r="17" spans="1:18" ht="90" customHeight="1" x14ac:dyDescent="0.25">
      <c r="A17" s="54">
        <v>15</v>
      </c>
      <c r="B17" s="54">
        <v>2</v>
      </c>
      <c r="C17" s="54"/>
      <c r="D17" s="54"/>
      <c r="E17" s="49" t="s">
        <v>29</v>
      </c>
      <c r="F17" s="7" t="s">
        <v>22</v>
      </c>
      <c r="G17" s="7">
        <v>842</v>
      </c>
      <c r="H17" s="8">
        <v>10</v>
      </c>
      <c r="I17" s="8">
        <v>6</v>
      </c>
      <c r="J17" s="8">
        <v>1520200000</v>
      </c>
      <c r="K17" s="8">
        <v>810</v>
      </c>
      <c r="L17" s="13">
        <f>L18</f>
        <v>6200</v>
      </c>
      <c r="M17" s="13">
        <f t="shared" ref="M17:N17" si="5">M18</f>
        <v>16740</v>
      </c>
      <c r="N17" s="13">
        <f t="shared" si="5"/>
        <v>12061.5</v>
      </c>
      <c r="O17" s="43">
        <f>N17/L17*100</f>
        <v>194.54032258064515</v>
      </c>
      <c r="P17" s="43">
        <f>N17/M17*100</f>
        <v>72.051971326164875</v>
      </c>
    </row>
    <row r="18" spans="1:18" ht="51" x14ac:dyDescent="0.25">
      <c r="A18" s="54"/>
      <c r="B18" s="54"/>
      <c r="C18" s="54"/>
      <c r="D18" s="54"/>
      <c r="E18" s="49"/>
      <c r="F18" s="5" t="s">
        <v>23</v>
      </c>
      <c r="G18" s="5">
        <v>842</v>
      </c>
      <c r="H18" s="6">
        <v>10</v>
      </c>
      <c r="I18" s="6">
        <v>6</v>
      </c>
      <c r="J18" s="6">
        <v>1520200000</v>
      </c>
      <c r="K18" s="6">
        <v>810</v>
      </c>
      <c r="L18" s="14">
        <v>6200</v>
      </c>
      <c r="M18" s="14">
        <v>16740</v>
      </c>
      <c r="N18" s="14">
        <v>12061.5</v>
      </c>
      <c r="O18" s="43">
        <f t="shared" ref="O18" si="6">N18/L18*100</f>
        <v>194.54032258064515</v>
      </c>
      <c r="P18" s="43">
        <f t="shared" ref="P18:P20" si="7">N18/M18*100</f>
        <v>72.051971326164875</v>
      </c>
    </row>
    <row r="19" spans="1:18" ht="38.25" customHeight="1" x14ac:dyDescent="0.25">
      <c r="A19" s="54">
        <v>15</v>
      </c>
      <c r="B19" s="54">
        <v>4</v>
      </c>
      <c r="C19" s="54"/>
      <c r="D19" s="54"/>
      <c r="E19" s="49" t="s">
        <v>30</v>
      </c>
      <c r="F19" s="7" t="s">
        <v>22</v>
      </c>
      <c r="G19" s="7">
        <v>842</v>
      </c>
      <c r="H19" s="8">
        <v>3</v>
      </c>
      <c r="I19" s="8">
        <v>14</v>
      </c>
      <c r="J19" s="8">
        <v>1540200000</v>
      </c>
      <c r="K19" s="8">
        <v>520</v>
      </c>
      <c r="L19" s="13">
        <f>L20</f>
        <v>0</v>
      </c>
      <c r="M19" s="13">
        <f t="shared" ref="M19:N19" si="8">M20</f>
        <v>1600</v>
      </c>
      <c r="N19" s="13">
        <f t="shared" si="8"/>
        <v>0</v>
      </c>
      <c r="O19" s="42" t="s">
        <v>27</v>
      </c>
      <c r="P19" s="42">
        <f t="shared" ref="P19" si="9">N19/M19*100</f>
        <v>0</v>
      </c>
    </row>
    <row r="20" spans="1:18" ht="61.5" customHeight="1" x14ac:dyDescent="0.25">
      <c r="A20" s="54"/>
      <c r="B20" s="54"/>
      <c r="C20" s="54"/>
      <c r="D20" s="54"/>
      <c r="E20" s="49"/>
      <c r="F20" s="5" t="s">
        <v>23</v>
      </c>
      <c r="G20" s="5">
        <v>842</v>
      </c>
      <c r="H20" s="6">
        <v>3</v>
      </c>
      <c r="I20" s="6">
        <v>14</v>
      </c>
      <c r="J20" s="6">
        <v>1540200000</v>
      </c>
      <c r="K20" s="6">
        <v>520</v>
      </c>
      <c r="L20" s="14">
        <v>0</v>
      </c>
      <c r="M20" s="14">
        <v>1600</v>
      </c>
      <c r="N20" s="14">
        <v>0</v>
      </c>
      <c r="O20" s="42" t="s">
        <v>27</v>
      </c>
      <c r="P20" s="42">
        <f t="shared" si="7"/>
        <v>0</v>
      </c>
    </row>
    <row r="21" spans="1:18" ht="60.75" customHeight="1" x14ac:dyDescent="0.25">
      <c r="A21" s="54">
        <v>15</v>
      </c>
      <c r="B21" s="54">
        <v>5</v>
      </c>
      <c r="C21" s="54"/>
      <c r="D21" s="54"/>
      <c r="E21" s="49" t="s">
        <v>31</v>
      </c>
      <c r="F21" s="7" t="s">
        <v>22</v>
      </c>
      <c r="G21" s="7">
        <v>842</v>
      </c>
      <c r="H21" s="8">
        <v>4</v>
      </c>
      <c r="I21" s="8">
        <v>1</v>
      </c>
      <c r="J21" s="8" t="s">
        <v>44</v>
      </c>
      <c r="K21" s="8" t="s">
        <v>45</v>
      </c>
      <c r="L21" s="13">
        <f>L22</f>
        <v>32906</v>
      </c>
      <c r="M21" s="13">
        <f>M22</f>
        <v>33241</v>
      </c>
      <c r="N21" s="13">
        <f t="shared" ref="N21" si="10">N22</f>
        <v>15920.9</v>
      </c>
      <c r="O21" s="42">
        <f t="shared" ref="O21" si="11">N21/L21*100</f>
        <v>48.382969671184583</v>
      </c>
      <c r="P21" s="42">
        <f t="shared" ref="P21" si="12">N21/M21*100</f>
        <v>47.895370175385814</v>
      </c>
    </row>
    <row r="22" spans="1:18" ht="51.75" customHeight="1" x14ac:dyDescent="0.25">
      <c r="A22" s="54"/>
      <c r="B22" s="54"/>
      <c r="C22" s="54"/>
      <c r="D22" s="54"/>
      <c r="E22" s="49"/>
      <c r="F22" s="5" t="s">
        <v>23</v>
      </c>
      <c r="G22" s="5">
        <v>842</v>
      </c>
      <c r="H22" s="6">
        <v>4</v>
      </c>
      <c r="I22" s="6">
        <v>1</v>
      </c>
      <c r="J22" s="6" t="s">
        <v>46</v>
      </c>
      <c r="K22" s="6" t="s">
        <v>47</v>
      </c>
      <c r="L22" s="14">
        <f>L23+L24+L25+L26+L27+L28</f>
        <v>32906</v>
      </c>
      <c r="M22" s="14">
        <f>M23+M24+M25+M26+M27+M28</f>
        <v>33241</v>
      </c>
      <c r="N22" s="14">
        <f t="shared" ref="N22" si="13">N23+N24+N25+N26+N27+N28</f>
        <v>15920.9</v>
      </c>
      <c r="O22" s="43">
        <f t="shared" ref="O22:O25" si="14">N22/L22*100</f>
        <v>48.382969671184583</v>
      </c>
      <c r="P22" s="43">
        <f t="shared" ref="P22:P25" si="15">N22/M22*100</f>
        <v>47.895370175385814</v>
      </c>
      <c r="R22" s="15">
        <f>M22-33241</f>
        <v>0</v>
      </c>
    </row>
    <row r="23" spans="1:18" ht="51" x14ac:dyDescent="0.25">
      <c r="A23" s="3">
        <v>15</v>
      </c>
      <c r="B23" s="3">
        <v>5</v>
      </c>
      <c r="C23" s="3">
        <v>1</v>
      </c>
      <c r="D23" s="3"/>
      <c r="E23" s="4" t="s">
        <v>32</v>
      </c>
      <c r="F23" s="5" t="s">
        <v>23</v>
      </c>
      <c r="G23" s="5">
        <v>821</v>
      </c>
      <c r="H23" s="6">
        <v>4</v>
      </c>
      <c r="I23" s="6">
        <v>1</v>
      </c>
      <c r="J23" s="6">
        <v>1550100030</v>
      </c>
      <c r="K23" s="6">
        <v>121</v>
      </c>
      <c r="L23" s="14">
        <v>24757.5</v>
      </c>
      <c r="M23" s="14">
        <f>24857.5-100</f>
        <v>24757.5</v>
      </c>
      <c r="N23" s="14">
        <f>12721.2-100</f>
        <v>12621.2</v>
      </c>
      <c r="O23" s="43">
        <f t="shared" si="14"/>
        <v>50.979299202261942</v>
      </c>
      <c r="P23" s="43">
        <f t="shared" si="15"/>
        <v>50.979299202261942</v>
      </c>
    </row>
    <row r="24" spans="1:18" ht="51" x14ac:dyDescent="0.25">
      <c r="A24" s="3">
        <v>15</v>
      </c>
      <c r="B24" s="3">
        <v>5</v>
      </c>
      <c r="C24" s="3">
        <v>1</v>
      </c>
      <c r="D24" s="3"/>
      <c r="E24" s="4" t="s">
        <v>33</v>
      </c>
      <c r="F24" s="5" t="s">
        <v>23</v>
      </c>
      <c r="G24" s="5">
        <v>821</v>
      </c>
      <c r="H24" s="6">
        <v>4</v>
      </c>
      <c r="I24" s="6">
        <v>1</v>
      </c>
      <c r="J24" s="6">
        <v>1550100030</v>
      </c>
      <c r="K24" s="6">
        <v>129</v>
      </c>
      <c r="L24" s="14">
        <v>7476.8</v>
      </c>
      <c r="M24" s="14">
        <f>7507-30.2</f>
        <v>7476.8</v>
      </c>
      <c r="N24" s="14">
        <f>3062.6-30.2</f>
        <v>3032.4</v>
      </c>
      <c r="O24" s="43">
        <f t="shared" si="14"/>
        <v>40.557457735929809</v>
      </c>
      <c r="P24" s="43">
        <f t="shared" si="15"/>
        <v>40.557457735929809</v>
      </c>
    </row>
    <row r="25" spans="1:18" ht="51" x14ac:dyDescent="0.25">
      <c r="A25" s="3">
        <v>15</v>
      </c>
      <c r="B25" s="3">
        <v>5</v>
      </c>
      <c r="C25" s="3">
        <v>1</v>
      </c>
      <c r="D25" s="3"/>
      <c r="E25" s="4" t="s">
        <v>34</v>
      </c>
      <c r="F25" s="5" t="s">
        <v>23</v>
      </c>
      <c r="G25" s="5">
        <v>821</v>
      </c>
      <c r="H25" s="6">
        <v>4</v>
      </c>
      <c r="I25" s="6">
        <v>1</v>
      </c>
      <c r="J25" s="6">
        <v>1550100030</v>
      </c>
      <c r="K25" s="6">
        <v>122</v>
      </c>
      <c r="L25" s="14">
        <v>259.3</v>
      </c>
      <c r="M25" s="14">
        <v>259.3</v>
      </c>
      <c r="N25" s="14">
        <v>7.4</v>
      </c>
      <c r="O25" s="43">
        <f t="shared" si="14"/>
        <v>2.8538372541457768</v>
      </c>
      <c r="P25" s="43">
        <f t="shared" si="15"/>
        <v>2.8538372541457768</v>
      </c>
    </row>
    <row r="26" spans="1:18" ht="51" x14ac:dyDescent="0.25">
      <c r="A26" s="3">
        <v>15</v>
      </c>
      <c r="B26" s="3">
        <v>5</v>
      </c>
      <c r="C26" s="3">
        <v>1</v>
      </c>
      <c r="D26" s="3"/>
      <c r="E26" s="4" t="s">
        <v>35</v>
      </c>
      <c r="F26" s="5" t="s">
        <v>23</v>
      </c>
      <c r="G26" s="5">
        <v>842</v>
      </c>
      <c r="H26" s="6">
        <v>4</v>
      </c>
      <c r="I26" s="6">
        <v>1</v>
      </c>
      <c r="J26" s="6">
        <v>1550100030</v>
      </c>
      <c r="K26" s="6">
        <v>321</v>
      </c>
      <c r="L26" s="14">
        <v>0</v>
      </c>
      <c r="M26" s="14">
        <v>5</v>
      </c>
      <c r="N26" s="14">
        <v>0</v>
      </c>
      <c r="O26" s="43" t="s">
        <v>27</v>
      </c>
      <c r="P26" s="43">
        <f t="shared" ref="P26:P27" si="16">N26/M26*100</f>
        <v>0</v>
      </c>
    </row>
    <row r="27" spans="1:18" ht="51" x14ac:dyDescent="0.25">
      <c r="A27" s="3">
        <v>15</v>
      </c>
      <c r="B27" s="3">
        <v>5</v>
      </c>
      <c r="C27" s="3">
        <v>1</v>
      </c>
      <c r="D27" s="3"/>
      <c r="E27" s="4" t="s">
        <v>36</v>
      </c>
      <c r="F27" s="5" t="s">
        <v>23</v>
      </c>
      <c r="G27" s="5">
        <v>821</v>
      </c>
      <c r="H27" s="6">
        <v>4</v>
      </c>
      <c r="I27" s="6">
        <v>1</v>
      </c>
      <c r="J27" s="6">
        <v>1550100030</v>
      </c>
      <c r="K27" s="6">
        <v>244</v>
      </c>
      <c r="L27" s="14">
        <v>412.4</v>
      </c>
      <c r="M27" s="14">
        <f>740.4</f>
        <v>740.4</v>
      </c>
      <c r="N27" s="14">
        <v>259.89999999999998</v>
      </c>
      <c r="O27" s="43">
        <f t="shared" ref="O27" si="17">N27/L27*100</f>
        <v>63.021338506304559</v>
      </c>
      <c r="P27" s="43">
        <f t="shared" si="16"/>
        <v>35.102647217720154</v>
      </c>
    </row>
    <row r="28" spans="1:18" ht="51" x14ac:dyDescent="0.25">
      <c r="A28" s="3">
        <v>15</v>
      </c>
      <c r="B28" s="3">
        <v>5</v>
      </c>
      <c r="C28" s="3">
        <v>1</v>
      </c>
      <c r="D28" s="3"/>
      <c r="E28" s="4" t="s">
        <v>37</v>
      </c>
      <c r="F28" s="5" t="s">
        <v>23</v>
      </c>
      <c r="G28" s="5">
        <v>821</v>
      </c>
      <c r="H28" s="6">
        <v>4</v>
      </c>
      <c r="I28" s="6">
        <v>1</v>
      </c>
      <c r="J28" s="6">
        <v>1550100030</v>
      </c>
      <c r="K28" s="6">
        <v>852</v>
      </c>
      <c r="L28" s="14">
        <v>0</v>
      </c>
      <c r="M28" s="14">
        <v>2</v>
      </c>
      <c r="N28" s="14">
        <v>0</v>
      </c>
      <c r="O28" s="43" t="s">
        <v>27</v>
      </c>
      <c r="P28" s="43" t="s">
        <v>27</v>
      </c>
    </row>
    <row r="29" spans="1:18" ht="45" customHeight="1" x14ac:dyDescent="0.25">
      <c r="A29" s="54">
        <v>15</v>
      </c>
      <c r="B29" s="54">
        <v>6</v>
      </c>
      <c r="C29" s="54"/>
      <c r="D29" s="54"/>
      <c r="E29" s="49" t="s">
        <v>38</v>
      </c>
      <c r="F29" s="7" t="s">
        <v>22</v>
      </c>
      <c r="G29" s="7">
        <v>842</v>
      </c>
      <c r="H29" s="8">
        <v>4</v>
      </c>
      <c r="I29" s="8">
        <v>12</v>
      </c>
      <c r="J29" s="8" t="s">
        <v>48</v>
      </c>
      <c r="K29" s="8">
        <v>810</v>
      </c>
      <c r="L29" s="13">
        <f>L30</f>
        <v>36582.199999999997</v>
      </c>
      <c r="M29" s="13">
        <f t="shared" ref="M29:N29" si="18">M30</f>
        <v>46182.2</v>
      </c>
      <c r="N29" s="13">
        <f t="shared" si="18"/>
        <v>36582.199999999997</v>
      </c>
      <c r="O29" s="42">
        <f>N29/L29*100</f>
        <v>100</v>
      </c>
      <c r="P29" s="42">
        <f>N29/M29*100</f>
        <v>79.212770288119657</v>
      </c>
    </row>
    <row r="30" spans="1:18" ht="43.5" customHeight="1" x14ac:dyDescent="0.25">
      <c r="A30" s="54"/>
      <c r="B30" s="54"/>
      <c r="C30" s="54"/>
      <c r="D30" s="54"/>
      <c r="E30" s="49"/>
      <c r="F30" s="5" t="s">
        <v>23</v>
      </c>
      <c r="G30" s="5">
        <v>842</v>
      </c>
      <c r="H30" s="6">
        <v>4</v>
      </c>
      <c r="I30" s="6">
        <v>12</v>
      </c>
      <c r="J30" s="6" t="s">
        <v>48</v>
      </c>
      <c r="K30" s="6">
        <v>810</v>
      </c>
      <c r="L30" s="14">
        <f>L31+L32</f>
        <v>36582.199999999997</v>
      </c>
      <c r="M30" s="14">
        <f t="shared" ref="M30:N30" si="19">M31+M32</f>
        <v>46182.2</v>
      </c>
      <c r="N30" s="14">
        <f t="shared" si="19"/>
        <v>36582.199999999997</v>
      </c>
      <c r="O30" s="43">
        <f t="shared" ref="O30:O32" si="20">N30/L30*100</f>
        <v>100</v>
      </c>
      <c r="P30" s="43">
        <f t="shared" ref="P30:P31" si="21">N30/M30*100</f>
        <v>79.212770288119657</v>
      </c>
    </row>
    <row r="31" spans="1:18" ht="76.5" x14ac:dyDescent="0.25">
      <c r="A31" s="3">
        <v>15</v>
      </c>
      <c r="B31" s="3">
        <v>6</v>
      </c>
      <c r="C31" s="3">
        <v>1</v>
      </c>
      <c r="D31" s="3"/>
      <c r="E31" s="4" t="s">
        <v>40</v>
      </c>
      <c r="F31" s="5" t="s">
        <v>23</v>
      </c>
      <c r="G31" s="5">
        <v>842</v>
      </c>
      <c r="H31" s="6">
        <v>4</v>
      </c>
      <c r="I31" s="6">
        <v>12</v>
      </c>
      <c r="J31" s="6">
        <v>1560100000</v>
      </c>
      <c r="K31" s="6">
        <v>810</v>
      </c>
      <c r="L31" s="14">
        <v>1350</v>
      </c>
      <c r="M31" s="14">
        <v>2700</v>
      </c>
      <c r="N31" s="14">
        <v>1350</v>
      </c>
      <c r="O31" s="43">
        <f t="shared" si="20"/>
        <v>100</v>
      </c>
      <c r="P31" s="43">
        <f t="shared" si="21"/>
        <v>50</v>
      </c>
    </row>
    <row r="32" spans="1:18" ht="76.5" x14ac:dyDescent="0.25">
      <c r="A32" s="3">
        <v>15</v>
      </c>
      <c r="B32" s="3">
        <v>6</v>
      </c>
      <c r="C32" s="3">
        <v>1</v>
      </c>
      <c r="D32" s="3"/>
      <c r="E32" s="4" t="s">
        <v>40</v>
      </c>
      <c r="F32" s="5" t="s">
        <v>23</v>
      </c>
      <c r="G32" s="5">
        <v>842</v>
      </c>
      <c r="H32" s="6">
        <v>4</v>
      </c>
      <c r="I32" s="6">
        <v>12</v>
      </c>
      <c r="J32" s="6" t="s">
        <v>39</v>
      </c>
      <c r="K32" s="6">
        <v>810</v>
      </c>
      <c r="L32" s="14">
        <v>35232.199999999997</v>
      </c>
      <c r="M32" s="14">
        <v>43482.2</v>
      </c>
      <c r="N32" s="14">
        <f>8250+26982.2</f>
        <v>35232.199999999997</v>
      </c>
      <c r="O32" s="43">
        <f t="shared" si="20"/>
        <v>100</v>
      </c>
      <c r="P32" s="43">
        <f t="shared" ref="P32" si="22">N32/M32*100</f>
        <v>81.02671897926048</v>
      </c>
    </row>
    <row r="33" spans="1:1" ht="25.5" customHeight="1" x14ac:dyDescent="0.25">
      <c r="A33" s="2"/>
    </row>
    <row r="34" spans="1:1" ht="15.75" x14ac:dyDescent="0.25">
      <c r="A34" s="2"/>
    </row>
    <row r="35" spans="1:1" ht="25.5" customHeight="1" x14ac:dyDescent="0.25">
      <c r="A35" s="2"/>
    </row>
    <row r="36" spans="1:1" ht="15.75" x14ac:dyDescent="0.25">
      <c r="A36" s="2"/>
    </row>
  </sheetData>
  <mergeCells count="40">
    <mergeCell ref="E8:E9"/>
    <mergeCell ref="A19:A20"/>
    <mergeCell ref="B19:B20"/>
    <mergeCell ref="C19:C20"/>
    <mergeCell ref="D19:D20"/>
    <mergeCell ref="E19:E20"/>
    <mergeCell ref="A10:A11"/>
    <mergeCell ref="B10:B11"/>
    <mergeCell ref="C10:C11"/>
    <mergeCell ref="D10:D11"/>
    <mergeCell ref="A12:A13"/>
    <mergeCell ref="B12:B13"/>
    <mergeCell ref="C12:C13"/>
    <mergeCell ref="D12:D13"/>
    <mergeCell ref="C29:C30"/>
    <mergeCell ref="D29:D30"/>
    <mergeCell ref="A17:A18"/>
    <mergeCell ref="B17:B18"/>
    <mergeCell ref="C17:C18"/>
    <mergeCell ref="D17:D18"/>
    <mergeCell ref="A21:A22"/>
    <mergeCell ref="B21:B22"/>
    <mergeCell ref="C21:C22"/>
    <mergeCell ref="D21:D22"/>
    <mergeCell ref="D3:N4"/>
    <mergeCell ref="E29:E30"/>
    <mergeCell ref="O1:P1"/>
    <mergeCell ref="E5:N5"/>
    <mergeCell ref="E6:N6"/>
    <mergeCell ref="E17:E18"/>
    <mergeCell ref="E21:E22"/>
    <mergeCell ref="A8:D8"/>
    <mergeCell ref="F8:F9"/>
    <mergeCell ref="G8:K8"/>
    <mergeCell ref="L8:N8"/>
    <mergeCell ref="O8:P8"/>
    <mergeCell ref="E10:E11"/>
    <mergeCell ref="E12:E13"/>
    <mergeCell ref="A29:A30"/>
    <mergeCell ref="B29:B30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Normal="100" workbookViewId="0">
      <selection activeCell="C3" sqref="C3:M5"/>
    </sheetView>
  </sheetViews>
  <sheetFormatPr defaultRowHeight="15" x14ac:dyDescent="0.25"/>
  <cols>
    <col min="6" max="6" width="18.7109375" customWidth="1"/>
    <col min="7" max="7" width="12.140625" customWidth="1"/>
    <col min="10" max="10" width="12" customWidth="1"/>
    <col min="11" max="11" width="11.85546875" customWidth="1"/>
    <col min="12" max="12" width="12.5703125" customWidth="1"/>
    <col min="13" max="13" width="11.5703125" customWidth="1"/>
    <col min="14" max="14" width="15.140625" customWidth="1"/>
  </cols>
  <sheetData>
    <row r="1" spans="1:14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50" t="s">
        <v>52</v>
      </c>
      <c r="N1" s="50"/>
    </row>
    <row r="2" spans="1:14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6"/>
      <c r="N2" s="16"/>
    </row>
    <row r="3" spans="1:14" ht="15.75" customHeight="1" x14ac:dyDescent="0.25">
      <c r="A3" s="1"/>
      <c r="B3" s="1"/>
      <c r="C3" s="48" t="s">
        <v>64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1"/>
    </row>
    <row r="4" spans="1:14" ht="15.75" x14ac:dyDescent="0.25">
      <c r="A4" s="1"/>
      <c r="B4" s="1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"/>
    </row>
    <row r="5" spans="1:14" ht="15.75" x14ac:dyDescent="0.25">
      <c r="A5" s="1"/>
      <c r="B5" s="1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1"/>
    </row>
    <row r="6" spans="1:14" ht="15.75" x14ac:dyDescent="0.25">
      <c r="A6" s="1"/>
      <c r="B6" s="1"/>
      <c r="C6" s="48" t="s">
        <v>53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1"/>
    </row>
    <row r="7" spans="1:14" ht="15.75" x14ac:dyDescent="0.25">
      <c r="A7" s="1"/>
      <c r="B7" s="1"/>
      <c r="C7" s="50" t="s">
        <v>50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1"/>
    </row>
    <row r="8" spans="1:14" ht="16.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90.75" thickBot="1" x14ac:dyDescent="0.3">
      <c r="A9" s="59" t="s">
        <v>1</v>
      </c>
      <c r="B9" s="60"/>
      <c r="C9" s="60"/>
      <c r="D9" s="61"/>
      <c r="E9" s="17" t="s">
        <v>54</v>
      </c>
      <c r="F9" s="18" t="s">
        <v>55</v>
      </c>
      <c r="G9" s="18" t="s">
        <v>56</v>
      </c>
      <c r="H9" s="59" t="s">
        <v>57</v>
      </c>
      <c r="I9" s="61"/>
      <c r="J9" s="59" t="s">
        <v>58</v>
      </c>
      <c r="K9" s="60"/>
      <c r="L9" s="61"/>
      <c r="M9" s="59" t="s">
        <v>6</v>
      </c>
      <c r="N9" s="61"/>
    </row>
    <row r="10" spans="1:14" ht="90.75" thickBot="1" x14ac:dyDescent="0.3">
      <c r="A10" s="19" t="s">
        <v>7</v>
      </c>
      <c r="B10" s="20" t="s">
        <v>8</v>
      </c>
      <c r="C10" s="20" t="s">
        <v>9</v>
      </c>
      <c r="D10" s="20" t="s">
        <v>10</v>
      </c>
      <c r="E10" s="21"/>
      <c r="F10" s="21"/>
      <c r="G10" s="21"/>
      <c r="H10" s="20" t="s">
        <v>59</v>
      </c>
      <c r="I10" s="20" t="s">
        <v>60</v>
      </c>
      <c r="J10" s="20" t="s">
        <v>61</v>
      </c>
      <c r="K10" s="20" t="s">
        <v>17</v>
      </c>
      <c r="L10" s="20" t="s">
        <v>62</v>
      </c>
      <c r="M10" s="20" t="s">
        <v>19</v>
      </c>
      <c r="N10" s="20" t="s">
        <v>20</v>
      </c>
    </row>
    <row r="11" spans="1:14" ht="45" customHeight="1" thickBot="1" x14ac:dyDescent="0.3">
      <c r="A11" s="22"/>
      <c r="B11" s="21"/>
      <c r="C11" s="21"/>
      <c r="D11" s="21"/>
      <c r="E11" s="56" t="s">
        <v>63</v>
      </c>
      <c r="F11" s="57"/>
      <c r="G11" s="57"/>
      <c r="H11" s="57"/>
      <c r="I11" s="57"/>
      <c r="J11" s="57"/>
      <c r="K11" s="57"/>
      <c r="L11" s="57"/>
      <c r="M11" s="57"/>
      <c r="N11" s="58"/>
    </row>
  </sheetData>
  <mergeCells count="9">
    <mergeCell ref="E11:N11"/>
    <mergeCell ref="M1:N1"/>
    <mergeCell ref="C3:M5"/>
    <mergeCell ref="C6:M6"/>
    <mergeCell ref="C7:M7"/>
    <mergeCell ref="A9:D9"/>
    <mergeCell ref="H9:I9"/>
    <mergeCell ref="J9:L9"/>
    <mergeCell ref="M9:N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topLeftCell="A13" zoomScaleNormal="100" workbookViewId="0">
      <selection activeCell="H13" sqref="H13"/>
    </sheetView>
  </sheetViews>
  <sheetFormatPr defaultRowHeight="15" x14ac:dyDescent="0.25"/>
  <cols>
    <col min="1" max="1" width="5.42578125" customWidth="1"/>
    <col min="2" max="2" width="6" customWidth="1"/>
    <col min="3" max="3" width="5" customWidth="1"/>
    <col min="4" max="4" width="28.5703125" customWidth="1"/>
    <col min="5" max="5" width="14.28515625" customWidth="1"/>
    <col min="6" max="6" width="14.140625" customWidth="1"/>
    <col min="7" max="7" width="11.5703125" customWidth="1"/>
    <col min="8" max="8" width="13.7109375" customWidth="1"/>
    <col min="9" max="9" width="13.85546875" customWidth="1"/>
    <col min="10" max="10" width="32.140625" customWidth="1"/>
  </cols>
  <sheetData>
    <row r="1" spans="1:10" ht="15.75" x14ac:dyDescent="0.25">
      <c r="A1" s="1"/>
      <c r="B1" s="1"/>
      <c r="C1" s="1"/>
      <c r="D1" s="1"/>
      <c r="E1" s="1"/>
      <c r="F1" s="1"/>
      <c r="G1" s="1"/>
      <c r="H1" s="1"/>
      <c r="I1" s="1"/>
      <c r="J1" s="23" t="s">
        <v>65</v>
      </c>
    </row>
    <row r="2" spans="1:10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5">
      <c r="A3" s="1"/>
      <c r="B3" s="48" t="s">
        <v>129</v>
      </c>
      <c r="C3" s="48"/>
      <c r="D3" s="48"/>
      <c r="E3" s="48"/>
      <c r="F3" s="48"/>
      <c r="G3" s="48"/>
      <c r="H3" s="48"/>
      <c r="I3" s="48"/>
      <c r="J3" s="1"/>
    </row>
    <row r="4" spans="1:10" ht="15.75" x14ac:dyDescent="0.25">
      <c r="A4" s="1"/>
      <c r="B4" s="48"/>
      <c r="C4" s="48"/>
      <c r="D4" s="48"/>
      <c r="E4" s="48"/>
      <c r="F4" s="48"/>
      <c r="G4" s="48"/>
      <c r="H4" s="48"/>
      <c r="I4" s="48"/>
      <c r="J4" s="1"/>
    </row>
    <row r="5" spans="1:10" ht="15.75" x14ac:dyDescent="0.25">
      <c r="A5" s="1"/>
      <c r="B5" s="48" t="s">
        <v>53</v>
      </c>
      <c r="C5" s="48"/>
      <c r="D5" s="48"/>
      <c r="E5" s="48"/>
      <c r="F5" s="48"/>
      <c r="G5" s="48"/>
      <c r="H5" s="48"/>
      <c r="I5" s="48"/>
      <c r="J5" s="1"/>
    </row>
    <row r="6" spans="1:10" ht="15.75" x14ac:dyDescent="0.25">
      <c r="A6" s="1"/>
      <c r="B6" s="48" t="s">
        <v>66</v>
      </c>
      <c r="C6" s="48"/>
      <c r="D6" s="48"/>
      <c r="E6" s="48"/>
      <c r="F6" s="48"/>
      <c r="G6" s="48"/>
      <c r="H6" s="48"/>
      <c r="I6" s="48"/>
      <c r="J6" s="1"/>
    </row>
    <row r="7" spans="1:10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34.25" customHeight="1" x14ac:dyDescent="0.25">
      <c r="A8" s="62" t="s">
        <v>1</v>
      </c>
      <c r="B8" s="62"/>
      <c r="C8" s="62" t="s">
        <v>67</v>
      </c>
      <c r="D8" s="62" t="s">
        <v>68</v>
      </c>
      <c r="E8" s="62" t="s">
        <v>69</v>
      </c>
      <c r="F8" s="62" t="s">
        <v>70</v>
      </c>
      <c r="G8" s="62" t="s">
        <v>71</v>
      </c>
      <c r="H8" s="62"/>
      <c r="I8" s="40" t="s">
        <v>72</v>
      </c>
      <c r="J8" s="62" t="s">
        <v>73</v>
      </c>
    </row>
    <row r="9" spans="1:10" ht="45" x14ac:dyDescent="0.25">
      <c r="A9" s="24" t="s">
        <v>7</v>
      </c>
      <c r="B9" s="40" t="s">
        <v>8</v>
      </c>
      <c r="C9" s="62"/>
      <c r="D9" s="62"/>
      <c r="E9" s="62"/>
      <c r="F9" s="62"/>
      <c r="G9" s="40" t="s">
        <v>74</v>
      </c>
      <c r="H9" s="40" t="s">
        <v>130</v>
      </c>
      <c r="I9" s="40" t="s">
        <v>75</v>
      </c>
      <c r="J9" s="62"/>
    </row>
    <row r="10" spans="1:10" x14ac:dyDescent="0.25">
      <c r="A10" s="39">
        <v>15</v>
      </c>
      <c r="B10" s="38"/>
      <c r="C10" s="65" t="s">
        <v>76</v>
      </c>
      <c r="D10" s="65"/>
      <c r="E10" s="65"/>
      <c r="F10" s="65"/>
      <c r="G10" s="65"/>
      <c r="H10" s="65"/>
      <c r="I10" s="65"/>
      <c r="J10" s="65"/>
    </row>
    <row r="11" spans="1:10" ht="60" x14ac:dyDescent="0.25">
      <c r="A11" s="24">
        <v>15</v>
      </c>
      <c r="B11" s="24">
        <v>0</v>
      </c>
      <c r="C11" s="24">
        <v>1</v>
      </c>
      <c r="D11" s="25" t="s">
        <v>77</v>
      </c>
      <c r="E11" s="40" t="s">
        <v>78</v>
      </c>
      <c r="F11" s="40">
        <v>100.2</v>
      </c>
      <c r="G11" s="26">
        <v>99.2</v>
      </c>
      <c r="H11" s="26">
        <v>96.8</v>
      </c>
      <c r="I11" s="45">
        <f>H11/G11*100</f>
        <v>97.58064516129032</v>
      </c>
      <c r="J11" s="25"/>
    </row>
    <row r="12" spans="1:10" ht="60" x14ac:dyDescent="0.25">
      <c r="A12" s="24">
        <v>15</v>
      </c>
      <c r="B12" s="24">
        <v>0</v>
      </c>
      <c r="C12" s="24">
        <v>2</v>
      </c>
      <c r="D12" s="25" t="s">
        <v>79</v>
      </c>
      <c r="E12" s="40" t="s">
        <v>78</v>
      </c>
      <c r="F12" s="40">
        <v>106.8</v>
      </c>
      <c r="G12" s="26">
        <v>101.5</v>
      </c>
      <c r="H12" s="26">
        <v>96.5</v>
      </c>
      <c r="I12" s="45">
        <f>H12/G12*100</f>
        <v>95.073891625615758</v>
      </c>
      <c r="J12" s="25"/>
    </row>
    <row r="13" spans="1:10" ht="105" x14ac:dyDescent="0.25">
      <c r="A13" s="24">
        <v>15</v>
      </c>
      <c r="B13" s="24" t="s">
        <v>80</v>
      </c>
      <c r="C13" s="24">
        <v>3</v>
      </c>
      <c r="D13" s="27" t="s">
        <v>81</v>
      </c>
      <c r="E13" s="28" t="s">
        <v>78</v>
      </c>
      <c r="F13" s="29">
        <v>101</v>
      </c>
      <c r="G13" s="29">
        <v>101.8</v>
      </c>
      <c r="H13" s="29">
        <v>91.9</v>
      </c>
      <c r="I13" s="45">
        <f>H13/G13*100</f>
        <v>90.275049115913561</v>
      </c>
      <c r="J13" s="30"/>
    </row>
    <row r="14" spans="1:10" x14ac:dyDescent="0.25">
      <c r="A14" s="41">
        <v>15</v>
      </c>
      <c r="B14" s="41">
        <v>1</v>
      </c>
      <c r="C14" s="66" t="s">
        <v>82</v>
      </c>
      <c r="D14" s="66"/>
      <c r="E14" s="66"/>
      <c r="F14" s="66"/>
      <c r="G14" s="66"/>
      <c r="H14" s="66"/>
      <c r="I14" s="66"/>
      <c r="J14" s="66"/>
    </row>
    <row r="15" spans="1:10" ht="81.75" customHeight="1" x14ac:dyDescent="0.25">
      <c r="A15" s="31">
        <v>15</v>
      </c>
      <c r="B15" s="31">
        <v>1</v>
      </c>
      <c r="C15" s="31">
        <v>1</v>
      </c>
      <c r="D15" s="27" t="s">
        <v>83</v>
      </c>
      <c r="E15" s="40" t="s">
        <v>78</v>
      </c>
      <c r="F15" s="28">
        <v>105.8</v>
      </c>
      <c r="G15" s="40">
        <v>105.7</v>
      </c>
      <c r="H15" s="40">
        <v>84.3</v>
      </c>
      <c r="I15" s="45">
        <f>H15/G15*100</f>
        <v>79.754020813623455</v>
      </c>
      <c r="J15" s="25"/>
    </row>
    <row r="16" spans="1:10" ht="66.75" customHeight="1" x14ac:dyDescent="0.25">
      <c r="A16" s="31">
        <v>15</v>
      </c>
      <c r="B16" s="31">
        <v>1</v>
      </c>
      <c r="C16" s="31">
        <v>2</v>
      </c>
      <c r="D16" s="27" t="s">
        <v>84</v>
      </c>
      <c r="E16" s="40" t="s">
        <v>78</v>
      </c>
      <c r="F16" s="28">
        <v>103.9</v>
      </c>
      <c r="G16" s="28">
        <v>106</v>
      </c>
      <c r="H16" s="28">
        <v>100.6</v>
      </c>
      <c r="I16" s="45">
        <f t="shared" ref="I16:I17" si="0">H16/G16*100</f>
        <v>94.905660377358487</v>
      </c>
      <c r="J16" s="30"/>
    </row>
    <row r="17" spans="1:10" ht="45" x14ac:dyDescent="0.25">
      <c r="A17" s="31">
        <v>15</v>
      </c>
      <c r="B17" s="31">
        <v>1</v>
      </c>
      <c r="C17" s="31">
        <v>3</v>
      </c>
      <c r="D17" s="27" t="s">
        <v>85</v>
      </c>
      <c r="E17" s="40" t="s">
        <v>78</v>
      </c>
      <c r="F17" s="28">
        <v>109.2</v>
      </c>
      <c r="G17" s="28">
        <v>106.8</v>
      </c>
      <c r="H17" s="28">
        <v>83</v>
      </c>
      <c r="I17" s="45">
        <f t="shared" si="0"/>
        <v>77.715355805243448</v>
      </c>
      <c r="J17" s="30"/>
    </row>
    <row r="18" spans="1:10" ht="45" x14ac:dyDescent="0.25">
      <c r="A18" s="31">
        <v>15</v>
      </c>
      <c r="B18" s="31">
        <v>1</v>
      </c>
      <c r="C18" s="31">
        <v>4</v>
      </c>
      <c r="D18" s="30" t="s">
        <v>86</v>
      </c>
      <c r="E18" s="40" t="s">
        <v>87</v>
      </c>
      <c r="F18" s="28">
        <v>297.2</v>
      </c>
      <c r="G18" s="28">
        <v>250.6</v>
      </c>
      <c r="H18" s="28">
        <v>74.2</v>
      </c>
      <c r="I18" s="45">
        <f>H18/G18*100</f>
        <v>29.608938547486037</v>
      </c>
      <c r="J18" s="30"/>
    </row>
    <row r="19" spans="1:10" ht="45" x14ac:dyDescent="0.25">
      <c r="A19" s="31">
        <v>15</v>
      </c>
      <c r="B19" s="31">
        <v>1</v>
      </c>
      <c r="C19" s="31">
        <v>5</v>
      </c>
      <c r="D19" s="27" t="s">
        <v>135</v>
      </c>
      <c r="E19" s="40" t="s">
        <v>88</v>
      </c>
      <c r="F19" s="28" t="s">
        <v>27</v>
      </c>
      <c r="G19" s="28">
        <v>200</v>
      </c>
      <c r="H19" s="28" t="s">
        <v>131</v>
      </c>
      <c r="I19" s="45" t="s">
        <v>27</v>
      </c>
      <c r="J19" s="30"/>
    </row>
    <row r="20" spans="1:10" ht="57" customHeight="1" x14ac:dyDescent="0.25">
      <c r="A20" s="41">
        <v>15</v>
      </c>
      <c r="B20" s="41">
        <v>2</v>
      </c>
      <c r="C20" s="41"/>
      <c r="D20" s="63" t="s">
        <v>89</v>
      </c>
      <c r="E20" s="63"/>
      <c r="F20" s="63"/>
      <c r="G20" s="63"/>
      <c r="H20" s="63"/>
      <c r="I20" s="63"/>
      <c r="J20" s="63"/>
    </row>
    <row r="21" spans="1:10" ht="60" x14ac:dyDescent="0.25">
      <c r="A21" s="32">
        <v>15</v>
      </c>
      <c r="B21" s="32">
        <v>2</v>
      </c>
      <c r="C21" s="32">
        <v>1</v>
      </c>
      <c r="D21" s="30" t="s">
        <v>90</v>
      </c>
      <c r="E21" s="28" t="s">
        <v>91</v>
      </c>
      <c r="F21" s="28">
        <v>60</v>
      </c>
      <c r="G21" s="28">
        <v>50</v>
      </c>
      <c r="H21" s="28">
        <v>52</v>
      </c>
      <c r="I21" s="45">
        <f>H21/G21*100</f>
        <v>104</v>
      </c>
      <c r="J21" s="30"/>
    </row>
    <row r="22" spans="1:10" ht="45" x14ac:dyDescent="0.25">
      <c r="A22" s="33">
        <v>15</v>
      </c>
      <c r="B22" s="33">
        <v>2</v>
      </c>
      <c r="C22" s="33">
        <v>2</v>
      </c>
      <c r="D22" s="25" t="s">
        <v>92</v>
      </c>
      <c r="E22" s="40" t="s">
        <v>78</v>
      </c>
      <c r="F22" s="28">
        <v>94.3</v>
      </c>
      <c r="G22" s="40">
        <v>101</v>
      </c>
      <c r="H22" s="40">
        <v>89.5</v>
      </c>
      <c r="I22" s="45">
        <f>H22/G22*100</f>
        <v>88.613861386138609</v>
      </c>
      <c r="J22" s="30"/>
    </row>
    <row r="23" spans="1:10" x14ac:dyDescent="0.25">
      <c r="A23" s="39">
        <v>15</v>
      </c>
      <c r="B23" s="39">
        <v>3</v>
      </c>
      <c r="C23" s="39"/>
      <c r="D23" s="66" t="s">
        <v>93</v>
      </c>
      <c r="E23" s="66"/>
      <c r="F23" s="66"/>
      <c r="G23" s="66"/>
      <c r="H23" s="66"/>
      <c r="I23" s="66"/>
      <c r="J23" s="66"/>
    </row>
    <row r="24" spans="1:10" ht="23.25" customHeight="1" x14ac:dyDescent="0.25">
      <c r="A24" s="24">
        <v>15</v>
      </c>
      <c r="B24" s="24">
        <v>3</v>
      </c>
      <c r="C24" s="24">
        <v>1</v>
      </c>
      <c r="D24" s="27" t="s">
        <v>94</v>
      </c>
      <c r="E24" s="31" t="s">
        <v>95</v>
      </c>
      <c r="F24" s="31">
        <v>10482</v>
      </c>
      <c r="G24" s="28">
        <v>10400</v>
      </c>
      <c r="H24" s="24">
        <v>4970.8999999999996</v>
      </c>
      <c r="I24" s="45">
        <f>H24/G24*100</f>
        <v>47.797115384615381</v>
      </c>
      <c r="J24" s="33"/>
    </row>
    <row r="25" spans="1:10" ht="28.5" customHeight="1" x14ac:dyDescent="0.25">
      <c r="A25" s="39">
        <v>15</v>
      </c>
      <c r="B25" s="39">
        <v>5</v>
      </c>
      <c r="C25" s="24"/>
      <c r="D25" s="63" t="s">
        <v>31</v>
      </c>
      <c r="E25" s="63"/>
      <c r="F25" s="63"/>
      <c r="G25" s="63"/>
      <c r="H25" s="63"/>
      <c r="I25" s="63"/>
      <c r="J25" s="63"/>
    </row>
    <row r="26" spans="1:10" ht="210" x14ac:dyDescent="0.25">
      <c r="A26" s="24">
        <v>15</v>
      </c>
      <c r="B26" s="24">
        <v>5</v>
      </c>
      <c r="C26" s="24">
        <v>1</v>
      </c>
      <c r="D26" s="25" t="s">
        <v>97</v>
      </c>
      <c r="E26" s="24" t="s">
        <v>91</v>
      </c>
      <c r="F26" s="24">
        <v>92.2</v>
      </c>
      <c r="G26" s="24">
        <v>90</v>
      </c>
      <c r="H26" s="46">
        <f>(0.976+0.951+0.903+0.798+0.949+0.777+0.296+0.886+0.478+0.875+0.455+0.414+0.472+0.556+0.511+0.703+0.375+9)/26*100</f>
        <v>78.365384615384599</v>
      </c>
      <c r="I26" s="45">
        <f>H26/G26*100</f>
        <v>87.072649572649553</v>
      </c>
      <c r="J26" s="47" t="s">
        <v>136</v>
      </c>
    </row>
    <row r="27" spans="1:10" ht="135" x14ac:dyDescent="0.25">
      <c r="A27" s="24">
        <v>15</v>
      </c>
      <c r="B27" s="24">
        <v>5</v>
      </c>
      <c r="C27" s="24">
        <v>2</v>
      </c>
      <c r="D27" s="25" t="s">
        <v>98</v>
      </c>
      <c r="E27" s="24" t="s">
        <v>91</v>
      </c>
      <c r="F27" s="24">
        <v>100</v>
      </c>
      <c r="G27" s="24">
        <v>92</v>
      </c>
      <c r="H27" s="24">
        <v>100</v>
      </c>
      <c r="I27" s="45">
        <f t="shared" ref="I27" si="1">H27/G27*100</f>
        <v>108.69565217391303</v>
      </c>
      <c r="J27" s="33"/>
    </row>
    <row r="28" spans="1:10" ht="150" x14ac:dyDescent="0.25">
      <c r="A28" s="24">
        <v>15</v>
      </c>
      <c r="B28" s="24">
        <v>5</v>
      </c>
      <c r="C28" s="24">
        <v>3</v>
      </c>
      <c r="D28" s="25" t="s">
        <v>99</v>
      </c>
      <c r="E28" s="24"/>
      <c r="F28" s="24">
        <v>1.7</v>
      </c>
      <c r="G28" s="24" t="s">
        <v>100</v>
      </c>
      <c r="H28" s="24">
        <v>1.4</v>
      </c>
      <c r="I28" s="45">
        <v>142.9</v>
      </c>
      <c r="J28" s="33"/>
    </row>
    <row r="29" spans="1:10" ht="99" customHeight="1" x14ac:dyDescent="0.25">
      <c r="A29" s="34">
        <v>15</v>
      </c>
      <c r="B29" s="34">
        <v>5</v>
      </c>
      <c r="C29" s="34">
        <v>4</v>
      </c>
      <c r="D29" s="35" t="s">
        <v>101</v>
      </c>
      <c r="E29" s="36" t="s">
        <v>102</v>
      </c>
      <c r="F29" s="36">
        <v>6</v>
      </c>
      <c r="G29" s="36" t="s">
        <v>103</v>
      </c>
      <c r="H29" s="36">
        <v>6</v>
      </c>
      <c r="I29" s="45">
        <v>250</v>
      </c>
      <c r="J29" s="33"/>
    </row>
    <row r="30" spans="1:10" ht="28.5" customHeight="1" x14ac:dyDescent="0.25">
      <c r="A30" s="39">
        <v>15</v>
      </c>
      <c r="B30" s="39">
        <v>6</v>
      </c>
      <c r="C30" s="24"/>
      <c r="D30" s="64" t="s">
        <v>38</v>
      </c>
      <c r="E30" s="64"/>
      <c r="F30" s="64"/>
      <c r="G30" s="64"/>
      <c r="H30" s="64"/>
      <c r="I30" s="64"/>
      <c r="J30" s="64"/>
    </row>
    <row r="31" spans="1:10" ht="165" x14ac:dyDescent="0.25">
      <c r="A31" s="24">
        <v>15</v>
      </c>
      <c r="B31" s="24">
        <v>6</v>
      </c>
      <c r="C31" s="24">
        <v>1</v>
      </c>
      <c r="D31" s="37" t="s">
        <v>104</v>
      </c>
      <c r="E31" s="40" t="s">
        <v>105</v>
      </c>
      <c r="F31" s="24">
        <v>104</v>
      </c>
      <c r="G31" s="24">
        <v>100</v>
      </c>
      <c r="H31" s="24" t="s">
        <v>131</v>
      </c>
      <c r="I31" s="26" t="s">
        <v>27</v>
      </c>
      <c r="J31" s="67" t="s">
        <v>134</v>
      </c>
    </row>
    <row r="32" spans="1:10" ht="45" x14ac:dyDescent="0.25">
      <c r="A32" s="24">
        <v>15</v>
      </c>
      <c r="B32" s="24">
        <v>6</v>
      </c>
      <c r="C32" s="24">
        <v>2</v>
      </c>
      <c r="D32" s="37" t="s">
        <v>106</v>
      </c>
      <c r="E32" s="40" t="s">
        <v>107</v>
      </c>
      <c r="F32" s="24">
        <v>105</v>
      </c>
      <c r="G32" s="24">
        <v>105</v>
      </c>
      <c r="H32" s="24" t="s">
        <v>131</v>
      </c>
      <c r="I32" s="26" t="s">
        <v>27</v>
      </c>
      <c r="J32" s="68"/>
    </row>
    <row r="33" spans="1:10" ht="60" x14ac:dyDescent="0.25">
      <c r="A33" s="24">
        <v>15</v>
      </c>
      <c r="B33" s="24">
        <v>6</v>
      </c>
      <c r="C33" s="24">
        <v>3</v>
      </c>
      <c r="D33" s="37" t="s">
        <v>108</v>
      </c>
      <c r="E33" s="40" t="s">
        <v>107</v>
      </c>
      <c r="F33" s="24">
        <v>169</v>
      </c>
      <c r="G33" s="24">
        <v>105</v>
      </c>
      <c r="H33" s="24" t="s">
        <v>132</v>
      </c>
      <c r="I33" s="26" t="s">
        <v>27</v>
      </c>
      <c r="J33" s="69"/>
    </row>
    <row r="34" spans="1:10" ht="120" x14ac:dyDescent="0.25">
      <c r="A34" s="24">
        <v>15</v>
      </c>
      <c r="B34" s="24">
        <v>6</v>
      </c>
      <c r="C34" s="24">
        <v>4</v>
      </c>
      <c r="D34" s="37" t="s">
        <v>109</v>
      </c>
      <c r="E34" s="40" t="s">
        <v>110</v>
      </c>
      <c r="F34" s="24">
        <v>149</v>
      </c>
      <c r="G34" s="24">
        <v>160</v>
      </c>
      <c r="H34" s="24">
        <v>211</v>
      </c>
      <c r="I34" s="45">
        <f t="shared" ref="I34:I40" si="2">H34/G34*100</f>
        <v>131.875</v>
      </c>
      <c r="J34" s="33"/>
    </row>
    <row r="35" spans="1:10" ht="120" x14ac:dyDescent="0.25">
      <c r="A35" s="24">
        <v>15</v>
      </c>
      <c r="B35" s="24">
        <v>6</v>
      </c>
      <c r="C35" s="24">
        <v>5</v>
      </c>
      <c r="D35" s="37" t="s">
        <v>111</v>
      </c>
      <c r="E35" s="40" t="s">
        <v>110</v>
      </c>
      <c r="F35" s="24" t="s">
        <v>27</v>
      </c>
      <c r="G35" s="24">
        <v>36</v>
      </c>
      <c r="H35" s="24">
        <v>61</v>
      </c>
      <c r="I35" s="45">
        <f t="shared" si="2"/>
        <v>169.44444444444443</v>
      </c>
      <c r="J35" s="33"/>
    </row>
    <row r="36" spans="1:10" ht="105" x14ac:dyDescent="0.25">
      <c r="A36" s="24">
        <v>15</v>
      </c>
      <c r="B36" s="24">
        <v>6</v>
      </c>
      <c r="C36" s="24">
        <v>6</v>
      </c>
      <c r="D36" s="37" t="s">
        <v>112</v>
      </c>
      <c r="E36" s="40" t="s">
        <v>110</v>
      </c>
      <c r="F36" s="24">
        <v>125</v>
      </c>
      <c r="G36" s="24">
        <v>125</v>
      </c>
      <c r="H36" s="24">
        <v>125</v>
      </c>
      <c r="I36" s="45">
        <f t="shared" si="2"/>
        <v>100</v>
      </c>
      <c r="J36" s="33"/>
    </row>
    <row r="37" spans="1:10" ht="75" x14ac:dyDescent="0.25">
      <c r="A37" s="24">
        <v>15</v>
      </c>
      <c r="B37" s="24">
        <v>6</v>
      </c>
      <c r="C37" s="24">
        <v>7</v>
      </c>
      <c r="D37" s="37" t="s">
        <v>113</v>
      </c>
      <c r="E37" s="40" t="s">
        <v>114</v>
      </c>
      <c r="F37" s="24">
        <v>8</v>
      </c>
      <c r="G37" s="24">
        <v>16</v>
      </c>
      <c r="H37" s="24">
        <v>14</v>
      </c>
      <c r="I37" s="45">
        <f t="shared" si="2"/>
        <v>87.5</v>
      </c>
      <c r="J37" s="33"/>
    </row>
    <row r="38" spans="1:10" ht="75" x14ac:dyDescent="0.25">
      <c r="A38" s="24">
        <v>15</v>
      </c>
      <c r="B38" s="24">
        <v>6</v>
      </c>
      <c r="C38" s="24">
        <v>8</v>
      </c>
      <c r="D38" s="37" t="s">
        <v>115</v>
      </c>
      <c r="E38" s="40" t="s">
        <v>114</v>
      </c>
      <c r="F38" s="24">
        <v>3</v>
      </c>
      <c r="G38" s="24">
        <v>6</v>
      </c>
      <c r="H38" s="24">
        <v>6</v>
      </c>
      <c r="I38" s="45">
        <f t="shared" si="2"/>
        <v>100</v>
      </c>
      <c r="J38" s="33"/>
    </row>
    <row r="39" spans="1:10" ht="60" x14ac:dyDescent="0.25">
      <c r="A39" s="24">
        <v>15</v>
      </c>
      <c r="B39" s="24">
        <v>6</v>
      </c>
      <c r="C39" s="24">
        <v>9</v>
      </c>
      <c r="D39" s="37" t="s">
        <v>116</v>
      </c>
      <c r="E39" s="40" t="s">
        <v>114</v>
      </c>
      <c r="F39" s="24">
        <v>5</v>
      </c>
      <c r="G39" s="24">
        <v>11</v>
      </c>
      <c r="H39" s="24">
        <v>5</v>
      </c>
      <c r="I39" s="45">
        <f t="shared" si="2"/>
        <v>45.454545454545453</v>
      </c>
      <c r="J39" s="33"/>
    </row>
    <row r="40" spans="1:10" ht="105" x14ac:dyDescent="0.25">
      <c r="A40" s="24">
        <v>15</v>
      </c>
      <c r="B40" s="24">
        <v>6</v>
      </c>
      <c r="C40" s="24">
        <v>10</v>
      </c>
      <c r="D40" s="37" t="s">
        <v>117</v>
      </c>
      <c r="E40" s="40" t="s">
        <v>91</v>
      </c>
      <c r="F40" s="24">
        <v>60</v>
      </c>
      <c r="G40" s="24">
        <v>80</v>
      </c>
      <c r="H40" s="24"/>
      <c r="I40" s="45">
        <f t="shared" si="2"/>
        <v>0</v>
      </c>
      <c r="J40" s="33" t="s">
        <v>133</v>
      </c>
    </row>
    <row r="41" spans="1:10" x14ac:dyDescent="0.25">
      <c r="A41" s="39">
        <v>15</v>
      </c>
      <c r="B41" s="39">
        <v>7</v>
      </c>
      <c r="C41" s="65" t="s">
        <v>118</v>
      </c>
      <c r="D41" s="65"/>
      <c r="E41" s="65"/>
      <c r="F41" s="65"/>
      <c r="G41" s="65"/>
      <c r="H41" s="65"/>
      <c r="I41" s="65"/>
      <c r="J41" s="65"/>
    </row>
    <row r="42" spans="1:10" ht="45" x14ac:dyDescent="0.25">
      <c r="A42" s="24">
        <v>15</v>
      </c>
      <c r="B42" s="24">
        <v>7</v>
      </c>
      <c r="C42" s="24">
        <v>1</v>
      </c>
      <c r="D42" s="37" t="s">
        <v>119</v>
      </c>
      <c r="E42" s="24" t="s">
        <v>88</v>
      </c>
      <c r="F42" s="24">
        <v>256228</v>
      </c>
      <c r="G42" s="24">
        <v>269429</v>
      </c>
      <c r="H42" s="24">
        <v>111523</v>
      </c>
      <c r="I42" s="45">
        <f t="shared" ref="I42:I46" si="3">H42/G42*100</f>
        <v>41.392351973989442</v>
      </c>
      <c r="J42" s="33"/>
    </row>
    <row r="43" spans="1:10" ht="45" x14ac:dyDescent="0.25">
      <c r="A43" s="24">
        <v>15</v>
      </c>
      <c r="B43" s="24">
        <v>7</v>
      </c>
      <c r="C43" s="24">
        <v>2</v>
      </c>
      <c r="D43" s="37" t="s">
        <v>120</v>
      </c>
      <c r="E43" s="24" t="s">
        <v>121</v>
      </c>
      <c r="F43" s="24">
        <v>3009</v>
      </c>
      <c r="G43" s="24">
        <v>2820</v>
      </c>
      <c r="H43" s="44">
        <v>1332</v>
      </c>
      <c r="I43" s="45">
        <f t="shared" si="3"/>
        <v>47.234042553191493</v>
      </c>
      <c r="J43" s="33"/>
    </row>
    <row r="44" spans="1:10" ht="45" x14ac:dyDescent="0.25">
      <c r="A44" s="24">
        <v>15</v>
      </c>
      <c r="B44" s="24">
        <v>7</v>
      </c>
      <c r="C44" s="24">
        <v>3</v>
      </c>
      <c r="D44" s="37" t="s">
        <v>122</v>
      </c>
      <c r="E44" s="24" t="s">
        <v>121</v>
      </c>
      <c r="F44" s="24">
        <v>662</v>
      </c>
      <c r="G44" s="24">
        <v>658</v>
      </c>
      <c r="H44" s="44">
        <v>366</v>
      </c>
      <c r="I44" s="45">
        <f t="shared" si="3"/>
        <v>55.623100303951368</v>
      </c>
      <c r="J44" s="33"/>
    </row>
    <row r="45" spans="1:10" ht="30" x14ac:dyDescent="0.25">
      <c r="A45" s="24">
        <v>15</v>
      </c>
      <c r="B45" s="24">
        <v>7</v>
      </c>
      <c r="C45" s="24">
        <v>4</v>
      </c>
      <c r="D45" s="37" t="s">
        <v>123</v>
      </c>
      <c r="E45" s="24" t="s">
        <v>121</v>
      </c>
      <c r="F45" s="24">
        <v>1732</v>
      </c>
      <c r="G45" s="24">
        <v>1700</v>
      </c>
      <c r="H45" s="44">
        <v>869</v>
      </c>
      <c r="I45" s="45">
        <f t="shared" si="3"/>
        <v>51.117647058823536</v>
      </c>
      <c r="J45" s="33"/>
    </row>
    <row r="46" spans="1:10" ht="90" x14ac:dyDescent="0.25">
      <c r="A46" s="24">
        <v>15</v>
      </c>
      <c r="B46" s="24">
        <v>7</v>
      </c>
      <c r="C46" s="24">
        <v>5</v>
      </c>
      <c r="D46" s="37" t="s">
        <v>124</v>
      </c>
      <c r="E46" s="40" t="s">
        <v>125</v>
      </c>
      <c r="F46" s="24">
        <v>938</v>
      </c>
      <c r="G46" s="24">
        <v>918</v>
      </c>
      <c r="H46" s="24">
        <v>938</v>
      </c>
      <c r="I46" s="45">
        <f t="shared" si="3"/>
        <v>102.17864923747277</v>
      </c>
      <c r="J46" s="33"/>
    </row>
    <row r="47" spans="1:10" x14ac:dyDescent="0.25">
      <c r="A47" s="39">
        <v>15</v>
      </c>
      <c r="B47" s="39">
        <v>8</v>
      </c>
      <c r="C47" s="65" t="s">
        <v>126</v>
      </c>
      <c r="D47" s="65"/>
      <c r="E47" s="65"/>
      <c r="F47" s="65"/>
      <c r="G47" s="65"/>
      <c r="H47" s="65"/>
      <c r="I47" s="65"/>
      <c r="J47" s="65"/>
    </row>
    <row r="48" spans="1:10" ht="60" x14ac:dyDescent="0.25">
      <c r="A48" s="24">
        <v>15</v>
      </c>
      <c r="B48" s="24">
        <v>8</v>
      </c>
      <c r="C48" s="24">
        <v>1</v>
      </c>
      <c r="D48" s="37" t="s">
        <v>127</v>
      </c>
      <c r="E48" s="24" t="s">
        <v>96</v>
      </c>
      <c r="F48" s="24">
        <v>433</v>
      </c>
      <c r="G48" s="24">
        <v>455</v>
      </c>
      <c r="H48" s="24">
        <v>320</v>
      </c>
      <c r="I48" s="45">
        <f t="shared" ref="I48:I49" si="4">H48/G48*100</f>
        <v>70.329670329670336</v>
      </c>
      <c r="J48" s="33"/>
    </row>
    <row r="49" spans="1:10" ht="60" x14ac:dyDescent="0.25">
      <c r="A49" s="24">
        <v>15</v>
      </c>
      <c r="B49" s="24">
        <v>8</v>
      </c>
      <c r="C49" s="24">
        <v>2</v>
      </c>
      <c r="D49" s="37" t="s">
        <v>128</v>
      </c>
      <c r="E49" s="24" t="s">
        <v>96</v>
      </c>
      <c r="F49" s="24">
        <v>371</v>
      </c>
      <c r="G49" s="24">
        <v>240</v>
      </c>
      <c r="H49" s="24">
        <v>90</v>
      </c>
      <c r="I49" s="45">
        <f t="shared" si="4"/>
        <v>37.5</v>
      </c>
      <c r="J49" s="33"/>
    </row>
  </sheetData>
  <mergeCells count="19">
    <mergeCell ref="D25:J25"/>
    <mergeCell ref="D30:J30"/>
    <mergeCell ref="C41:J41"/>
    <mergeCell ref="C47:J47"/>
    <mergeCell ref="J8:J9"/>
    <mergeCell ref="C10:J10"/>
    <mergeCell ref="C14:J14"/>
    <mergeCell ref="D20:J20"/>
    <mergeCell ref="D23:J23"/>
    <mergeCell ref="J31:J33"/>
    <mergeCell ref="B3:I4"/>
    <mergeCell ref="B5:I5"/>
    <mergeCell ref="B6:I6"/>
    <mergeCell ref="A8:B8"/>
    <mergeCell ref="C8:C9"/>
    <mergeCell ref="D8:D9"/>
    <mergeCell ref="E8:E9"/>
    <mergeCell ref="F8:F9"/>
    <mergeCell ref="G8:H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Форма 1</vt:lpstr>
      <vt:lpstr>Форма 4</vt:lpstr>
      <vt:lpstr>Форма 5 </vt:lpstr>
      <vt:lpstr>'Форма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2020-09-16T07:42:12Z</dcterms:modified>
</cp:coreProperties>
</file>